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ummary" sheetId="1" state="visible" r:id="rId3"/>
    <sheet name="Year 1" sheetId="2" state="visible" r:id="rId4"/>
    <sheet name="Year 2" sheetId="3" state="visible" r:id="rId5"/>
    <sheet name="Year 3" sheetId="4" state="visible" r:id="rId6"/>
    <sheet name="Year 4" sheetId="5" state="visible" r:id="rId7"/>
    <sheet name="Year 5"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<sst xmlns="http://schemas.openxmlformats.org/spreadsheetml/2006/main" count="258" uniqueCount="76">
  <si>
    <t xml:space="preserve">Aging in Place vs. Assisted Living — Your 5-Year Plan</t>
  </si>
  <si>
    <t xml:space="preserve">Senior Move Roadmap™ · The Math, Yours</t>
  </si>
  <si>
    <t xml:space="preserve">This workbook is pre-filled with example figures so you can see how it works. Open each Year tab and replace every blue number with your own. Re-run it once a year — most families' year-2 numbers look nothing like what they guessed in year 1.</t>
  </si>
  <si>
    <t xml:space="preserve">Annual all-in cost</t>
  </si>
  <si>
    <t xml:space="preserve">Aging in place</t>
  </si>
  <si>
    <t xml:space="preserve">Assisted living</t>
  </si>
  <si>
    <t xml:space="preserve">Lower-cost that year</t>
  </si>
  <si>
    <t xml:space="preserve">Year 1</t>
  </si>
  <si>
    <t xml:space="preserve">Year 2</t>
  </si>
  <si>
    <t xml:space="preserve">Year 3</t>
  </si>
  <si>
    <t xml:space="preserve">Year 4</t>
  </si>
  <si>
    <t xml:space="preserve">Year 5</t>
  </si>
  <si>
    <t xml:space="preserve">5-year all-in</t>
  </si>
  <si>
    <t xml:space="preserve">The 5-year gap</t>
  </si>
  <si>
    <t xml:space="preserve">difference between the two paths over five years</t>
  </si>
  <si>
    <t xml:space="preserve">Read the right-hand column down. For most families, once every cost is counted — the paid hours, the family hours, the home you keep carrying, and the repairs and equipment a later year brings — staying home is not the cheaper path it looked like in year one. The steep climb in the gold line is the cost most families don't see coming. Where your own numbers land is the honest answer for your family.</t>
  </si>
  <si>
    <t xml:space="preserve">Cost defaults: CareScout / Genworth 2025 Cost of Care Survey (carescout.com/cost-of-care) — $35/hr national median for in-home care, $6,200/mo for assisted living. Family caregiver time is valued at a conservative $30/hr (just under the paid-care rate). National figures update each spring — re-check before relying on them.</t>
  </si>
  <si>
    <t xml:space="preserve">Planning estimates, not predictions. Get real numbers from two local home-care agencies, two community tours (ask for the all-in rate), and the parent's doctor or a geriatric care manager for the care-need projection. For how the home, Medicaid, and the sale interact, talk to a licensed elder law attorney. Informational guidance only — not legal, medical, or financial advice.</t>
  </si>
  <si>
    <t xml:space="preserve">YEAR 1 — The Math, Yours</t>
  </si>
  <si>
    <t xml:space="preserve">Replace the blue numbers with your own. Black numbers calculate automatically.</t>
  </si>
  <si>
    <t xml:space="preserve">AGING IN PLACE</t>
  </si>
  <si>
    <t xml:space="preserve">In-home (paid) care</t>
  </si>
  <si>
    <t xml:space="preserve">   Hours per day</t>
  </si>
  <si>
    <t xml:space="preserve">How many hours of paid help per day</t>
  </si>
  <si>
    <t xml:space="preserve">   Cost per hour</t>
  </si>
  <si>
    <t xml:space="preserve">2025 median ~$35/hr (CareScout/Genworth); call local agencies</t>
  </si>
  <si>
    <t xml:space="preserve">   Days per year</t>
  </si>
  <si>
    <t xml:space="preserve">   Annual paid care</t>
  </si>
  <si>
    <t xml:space="preserve">Family caregiver (unpaid, valued)</t>
  </si>
  <si>
    <t xml:space="preserve">   Hours per week</t>
  </si>
  <si>
    <t xml:space="preserve">Honest hours the family actually provides</t>
  </si>
  <si>
    <t xml:space="preserve">   Value per hour</t>
  </si>
  <si>
    <t xml:space="preserve">Conservative — just under the $35 paid-care median</t>
  </si>
  <si>
    <t xml:space="preserve">   Annual value</t>
  </si>
  <si>
    <t xml:space="preserve">   Hours check (paid + family, per day)</t>
  </si>
  <si>
    <t xml:space="preserve">Home carrying cost (per year)</t>
  </si>
  <si>
    <t xml:space="preserve">   Mortgage payments</t>
  </si>
  <si>
    <t xml:space="preserve">   Property taxes</t>
  </si>
  <si>
    <t xml:space="preserve">   Insurance</t>
  </si>
  <si>
    <t xml:space="preserve">   Utilities</t>
  </si>
  <si>
    <t xml:space="preserve">   Maintenance &amp; upkeep</t>
  </si>
  <si>
    <t xml:space="preserve">   Subtotal — home carry</t>
  </si>
  <si>
    <t xml:space="preserve">One-time this year</t>
  </si>
  <si>
    <t xml:space="preserve">   Home modifications</t>
  </si>
  <si>
    <t xml:space="preserve">Grab bars, ramps, bath, lighting…</t>
  </si>
  <si>
    <t xml:space="preserve">   Major / unexpected repairs</t>
  </si>
  <si>
    <t xml:space="preserve">AC, roof, plumbing — the year it happens</t>
  </si>
  <si>
    <t xml:space="preserve">   New equipment</t>
  </si>
  <si>
    <t xml:space="preserve">Lift chair, hospital bed — a later year may need it</t>
  </si>
  <si>
    <t xml:space="preserve">   Subtotal — one-time</t>
  </si>
  <si>
    <t xml:space="preserve">YEAR 1 TOTAL — Aging in place</t>
  </si>
  <si>
    <t xml:space="preserve">ASSISTED LIVING</t>
  </si>
  <si>
    <t xml:space="preserve">   Monthly community cost</t>
  </si>
  <si>
    <t xml:space="preserve">All-in tour rate; 2025 median ~$6,200/mo (CareScout/Genworth)</t>
  </si>
  <si>
    <t xml:space="preserve">   Months</t>
  </si>
  <si>
    <t xml:space="preserve">   Annual base</t>
  </si>
  <si>
    <t xml:space="preserve">   Care-level add-ons (annual)</t>
  </si>
  <si>
    <t xml:space="preserve">Higher care tier / memory care upcharge</t>
  </si>
  <si>
    <t xml:space="preserve">   Move-in / community fee</t>
  </si>
  <si>
    <t xml:space="preserve">   Other one-time</t>
  </si>
  <si>
    <t xml:space="preserve">   Family time, optional (hrs/week)</t>
  </si>
  <si>
    <t xml:space="preserve">Visits, advocacy — leave 0 if not counting</t>
  </si>
  <si>
    <t xml:space="preserve">   Annual value (optional)</t>
  </si>
  <si>
    <t xml:space="preserve">YEAR 1 TOTAL — Assisted living</t>
  </si>
  <si>
    <t xml:space="preserve">YEAR 2 — The Math, Yours</t>
  </si>
  <si>
    <t xml:space="preserve">YEAR 2 TOTAL — Aging in place</t>
  </si>
  <si>
    <t xml:space="preserve">YEAR 2 TOTAL — Assisted living</t>
  </si>
  <si>
    <t xml:space="preserve">YEAR 3 — The Math, Yours</t>
  </si>
  <si>
    <t xml:space="preserve">YEAR 3 TOTAL — Aging in place</t>
  </si>
  <si>
    <t xml:space="preserve">YEAR 3 TOTAL — Assisted living</t>
  </si>
  <si>
    <t xml:space="preserve">YEAR 4 — The Math, Yours</t>
  </si>
  <si>
    <t xml:space="preserve">YEAR 4 TOTAL — Aging in place</t>
  </si>
  <si>
    <t xml:space="preserve">YEAR 4 TOTAL — Assisted living</t>
  </si>
  <si>
    <t xml:space="preserve">YEAR 5 — The Math, Yours</t>
  </si>
  <si>
    <t xml:space="preserve">YEAR 5 TOTAL — Aging in place</t>
  </si>
  <si>
    <t xml:space="preserve">YEAR 5 TOTAL — Assisted living</t>
  </si>
</sst>
</file>

<file path=xl/styles.xml><?xml version="1.0" encoding="utf-8"?>
<styleSheet xmlns="http://schemas.openxmlformats.org/spreadsheetml/2006/main">
  <numFmts count="5">
    <numFmt numFmtId="164" formatCode="General"/>
    <numFmt numFmtId="165" formatCode="\$#,##0;&quot;($&quot;#,##0\);\-"/>
    <numFmt numFmtId="166" formatCode="\$#,##0"/>
    <numFmt numFmtId="167" formatCode="0.0"/>
    <numFmt numFmtId="168" formatCode="0"/>
  </numFmts>
  <fonts count="24">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i val="true"/>
      <sz val="10"/>
      <color rgb="FFC8943A"/>
      <name val="Arial"/>
      <family val="0"/>
      <charset val="1"/>
    </font>
    <font>
      <sz val="9"/>
      <color rgb="FF718096"/>
      <name val="Arial"/>
      <family val="0"/>
      <charset val="1"/>
    </font>
    <font>
      <b val="true"/>
      <sz val="10"/>
      <color rgb="FFFFFFFF"/>
      <name val="Arial"/>
      <family val="0"/>
      <charset val="1"/>
    </font>
    <font>
      <b val="true"/>
      <sz val="10"/>
      <color rgb="FF1B3A5E"/>
      <name val="Arial"/>
      <family val="0"/>
      <charset val="1"/>
    </font>
    <font>
      <sz val="10"/>
      <color rgb="FF008000"/>
      <name val="Arial"/>
      <family val="0"/>
      <charset val="1"/>
    </font>
    <font>
      <sz val="10"/>
      <color rgb="FF000000"/>
      <name val="Arial"/>
      <family val="0"/>
      <charset val="1"/>
    </font>
    <font>
      <b val="true"/>
      <sz val="11"/>
      <color rgb="FF1B3A5E"/>
      <name val="Arial"/>
      <family val="0"/>
      <charset val="1"/>
    </font>
    <font>
      <b val="true"/>
      <sz val="10"/>
      <color rgb="FF000000"/>
      <name val="Arial"/>
      <family val="0"/>
      <charset val="1"/>
    </font>
    <font>
      <b val="true"/>
      <sz val="10"/>
      <color rgb="FFC8943A"/>
      <name val="Arial"/>
      <family val="0"/>
      <charset val="1"/>
    </font>
    <font>
      <i val="true"/>
      <sz val="9"/>
      <color rgb="FF718096"/>
      <name val="Arial"/>
      <family val="0"/>
      <charset val="1"/>
    </font>
    <font>
      <sz val="8"/>
      <color rgb="FF1B3A5E"/>
      <name val="Arial"/>
      <family val="0"/>
      <charset val="1"/>
    </font>
    <font>
      <i val="true"/>
      <sz val="8"/>
      <color rgb="FF718096"/>
      <name val="Arial"/>
      <family val="0"/>
      <charset val="1"/>
    </font>
    <font>
      <b val="true"/>
      <sz val="18"/>
      <color rgb="FF000000"/>
      <name val="Calibri"/>
      <family val="2"/>
    </font>
    <font>
      <sz val="10"/>
      <color rgb="FF000000"/>
      <name val="Calibri"/>
      <family val="2"/>
    </font>
    <font>
      <b val="true"/>
      <sz val="10"/>
      <color rgb="FF000000"/>
      <name val="Calibri"/>
      <family val="2"/>
    </font>
    <font>
      <b val="true"/>
      <sz val="15"/>
      <color rgb="FFFFFFFF"/>
      <name val="Arial"/>
      <family val="0"/>
      <charset val="1"/>
    </font>
    <font>
      <b val="true"/>
      <sz val="11"/>
      <color rgb="FFFFFFFF"/>
      <name val="Arial"/>
      <family val="0"/>
      <charset val="1"/>
    </font>
    <font>
      <sz val="10"/>
      <color rgb="FF1E2530"/>
      <name val="Arial"/>
      <family val="0"/>
      <charset val="1"/>
    </font>
    <font>
      <sz val="10"/>
      <color rgb="FF0000FF"/>
      <name val="Arial"/>
      <family val="0"/>
      <charset val="1"/>
    </font>
  </fonts>
  <fills count="4">
    <fill>
      <patternFill patternType="none"/>
    </fill>
    <fill>
      <patternFill patternType="gray125"/>
    </fill>
    <fill>
      <patternFill patternType="solid">
        <fgColor rgb="FF1B3A5E"/>
        <bgColor rgb="FF1E2530"/>
      </patternFill>
    </fill>
    <fill>
      <patternFill patternType="solid">
        <fgColor rgb="FFC8943A"/>
        <bgColor rgb="FF969696"/>
      </patternFill>
    </fill>
  </fills>
  <borders count="2">
    <border diagonalUp="false" diagonalDown="false">
      <left/>
      <right/>
      <top/>
      <bottom/>
      <diagonal/>
    </border>
    <border diagonalUp="false" diagonalDown="false">
      <left/>
      <right/>
      <top style="thin">
        <color rgb="FF1B3A5E"/>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1"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7" fillId="2" borderId="0" xfId="0" applyFont="true" applyBorder="false" applyAlignment="true" applyProtection="false">
      <alignment horizontal="left" vertical="bottom" textRotation="0" wrapText="false" indent="1" shrinkToFit="false"/>
      <protection locked="true" hidden="false"/>
    </xf>
    <xf numFmtId="164" fontId="7" fillId="3"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5" fontId="11" fillId="0"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true" indent="0" shrinkToFit="false"/>
      <protection locked="true" hidden="false"/>
    </xf>
    <xf numFmtId="164" fontId="15" fillId="0" borderId="0" xfId="0" applyFont="true" applyBorder="true" applyAlignment="true" applyProtection="false">
      <alignment horizontal="general" vertical="top" textRotation="0" wrapText="true" indent="0" shrinkToFit="false"/>
      <protection locked="true" hidden="false"/>
    </xf>
    <xf numFmtId="164" fontId="16" fillId="0" borderId="0" xfId="0" applyFont="true" applyBorder="true" applyAlignment="true" applyProtection="false">
      <alignment horizontal="general" vertical="top" textRotation="0" wrapText="true" indent="0" shrinkToFit="false"/>
      <protection locked="true" hidden="false"/>
    </xf>
    <xf numFmtId="164" fontId="20" fillId="2" borderId="0" xfId="0" applyFont="true" applyBorder="true" applyAlignment="true" applyProtection="false">
      <alignment horizontal="left" vertical="center" textRotation="0" wrapText="false" indent="1" shrinkToFit="false"/>
      <protection locked="true" hidden="false"/>
    </xf>
    <xf numFmtId="164" fontId="21" fillId="3" borderId="0" xfId="0" applyFont="true" applyBorder="true" applyAlignment="true" applyProtection="false">
      <alignment horizontal="left" vertical="bottom" textRotation="0" wrapText="false" indent="1"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7" fontId="23"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false" applyAlignment="true" applyProtection="false">
      <alignment horizontal="right" vertical="bottom" textRotation="0" wrapText="false" indent="0" shrinkToFit="false"/>
      <protection locked="true" hidden="false"/>
    </xf>
    <xf numFmtId="168" fontId="23" fillId="0" borderId="0" xfId="0" applyFont="true" applyBorder="false" applyAlignment="true" applyProtection="false">
      <alignment horizontal="right" vertical="bottom" textRotation="0" wrapText="false" indent="0" shrinkToFit="false"/>
      <protection locked="true" hidden="false"/>
    </xf>
    <xf numFmtId="165" fontId="10" fillId="0" borderId="0" xfId="0" applyFont="true" applyBorder="false" applyAlignment="true" applyProtection="false">
      <alignment horizontal="right" vertical="bottom" textRotation="0" wrapText="false" indent="0" shrinkToFit="false"/>
      <protection locked="true" hidden="false"/>
    </xf>
    <xf numFmtId="167" fontId="10" fillId="0" borderId="0" xfId="0" applyFont="true" applyBorder="false" applyAlignment="true" applyProtection="false">
      <alignment horizontal="right" vertical="bottom" textRotation="0" wrapText="false" indent="0" shrinkToFit="false"/>
      <protection locked="true" hidden="false"/>
    </xf>
    <xf numFmtId="165" fontId="11" fillId="0" borderId="1"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78787"/>
      <rgbColor rgb="FF9999FF"/>
      <rgbColor rgb="FF993366"/>
      <rgbColor rgb="FFFFFFCC"/>
      <rgbColor rgb="FFCCFFFF"/>
      <rgbColor rgb="FF660066"/>
      <rgbColor rgb="FFFF8080"/>
      <rgbColor rgb="FF2E6DA4"/>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C8943A"/>
      <rgbColor rgb="FFFF6600"/>
      <rgbColor rgb="FF718096"/>
      <rgbColor rgb="FF969696"/>
      <rgbColor rgb="FF1B3A5E"/>
      <rgbColor rgb="FF339966"/>
      <rgbColor rgb="FF003300"/>
      <rgbColor rgb="FF333300"/>
      <rgbColor rgb="FF993300"/>
      <rgbColor rgb="FF993366"/>
      <rgbColor rgb="FF333399"/>
      <rgbColor rgb="FF1E25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Annual all-in cost by year</a:t>
            </a:r>
          </a:p>
        </c:rich>
      </c:tx>
      <c:overlay val="0"/>
      <c:spPr>
        <a:noFill/>
        <a:ln w="0">
          <a:noFill/>
        </a:ln>
      </c:spPr>
    </c:title>
    <c:autoTitleDeleted val="0"/>
    <c:plotArea>
      <c:lineChart>
        <c:grouping val="standard"/>
        <c:varyColors val="0"/>
        <c:ser>
          <c:idx val="0"/>
          <c:order val="0"/>
          <c:tx>
            <c:strRef>
              <c:f>Summary!B6</c:f>
              <c:strCache>
                <c:ptCount val="1"/>
                <c:pt idx="0">
                  <c:v>Aging in place</c:v>
                </c:pt>
              </c:strCache>
            </c:strRef>
          </c:tx>
          <c:spPr>
            <a:solidFill>
              <a:srgbClr val="c8943a"/>
            </a:solidFill>
            <a:ln w="28080">
              <a:solidFill>
                <a:srgbClr val="c8943a"/>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Summary!$A$7:$A$11</c:f>
              <c:strCache>
                <c:ptCount val="5"/>
                <c:pt idx="0">
                  <c:v>Year 1</c:v>
                </c:pt>
                <c:pt idx="1">
                  <c:v>Year 2</c:v>
                </c:pt>
                <c:pt idx="2">
                  <c:v>Year 3</c:v>
                </c:pt>
                <c:pt idx="3">
                  <c:v>Year 4</c:v>
                </c:pt>
                <c:pt idx="4">
                  <c:v>Year 5</c:v>
                </c:pt>
              </c:strCache>
            </c:strRef>
          </c:cat>
          <c:val>
            <c:numRef>
              <c:f>Summary!$B$7:$B$11</c:f>
              <c:numCache>
                <c:formatCode>\$#,##0;"($"#,##0\);\-</c:formatCode>
                <c:ptCount val="5"/>
                <c:pt idx="0">
                  <c:v>118300</c:v>
                </c:pt>
                <c:pt idx="1">
                  <c:v>122250</c:v>
                </c:pt>
                <c:pt idx="2">
                  <c:v>163120</c:v>
                </c:pt>
                <c:pt idx="3">
                  <c:v>210960</c:v>
                </c:pt>
                <c:pt idx="4">
                  <c:v>272720</c:v>
                </c:pt>
              </c:numCache>
            </c:numRef>
          </c:val>
          <c:smooth val="1"/>
        </c:ser>
        <c:ser>
          <c:idx val="1"/>
          <c:order val="1"/>
          <c:tx>
            <c:strRef>
              <c:f>Summary!C6</c:f>
              <c:strCache>
                <c:ptCount val="1"/>
                <c:pt idx="0">
                  <c:v>Assisted living</c:v>
                </c:pt>
              </c:strCache>
            </c:strRef>
          </c:tx>
          <c:spPr>
            <a:solidFill>
              <a:srgbClr val="2e6da4"/>
            </a:solidFill>
            <a:ln w="28080">
              <a:solidFill>
                <a:srgbClr val="2e6da4"/>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Summary!$A$7:$A$11</c:f>
              <c:strCache>
                <c:ptCount val="5"/>
                <c:pt idx="0">
                  <c:v>Year 1</c:v>
                </c:pt>
                <c:pt idx="1">
                  <c:v>Year 2</c:v>
                </c:pt>
                <c:pt idx="2">
                  <c:v>Year 3</c:v>
                </c:pt>
                <c:pt idx="3">
                  <c:v>Year 4</c:v>
                </c:pt>
                <c:pt idx="4">
                  <c:v>Year 5</c:v>
                </c:pt>
              </c:strCache>
            </c:strRef>
          </c:cat>
          <c:val>
            <c:numRef>
              <c:f>Summary!$C$7:$C$11</c:f>
              <c:numCache>
                <c:formatCode>\$#,##0;"($"#,##0\);\-</c:formatCode>
                <c:ptCount val="5"/>
                <c:pt idx="0">
                  <c:v>78400</c:v>
                </c:pt>
                <c:pt idx="1">
                  <c:v>76800</c:v>
                </c:pt>
                <c:pt idx="2">
                  <c:v>83400</c:v>
                </c:pt>
                <c:pt idx="3">
                  <c:v>93600</c:v>
                </c:pt>
                <c:pt idx="4">
                  <c:v>108000</c:v>
                </c:pt>
              </c:numCache>
            </c:numRef>
          </c:val>
          <c:smooth val="1"/>
        </c:ser>
        <c:hiLowLines>
          <c:spPr>
            <a:ln w="0">
              <a:noFill/>
            </a:ln>
          </c:spPr>
        </c:hiLowLines>
        <c:marker val="0"/>
        <c:axId val="12236823"/>
        <c:axId val="43918037"/>
      </c:lineChart>
      <c:catAx>
        <c:axId val="12236823"/>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Year</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3918037"/>
        <c:crosses val="autoZero"/>
        <c:auto val="1"/>
        <c:lblAlgn val="ctr"/>
        <c:lblOffset val="100"/>
        <c:noMultiLvlLbl val="0"/>
      </c:catAx>
      <c:valAx>
        <c:axId val="43918037"/>
        <c:scaling>
          <c:orientation val="minMax"/>
        </c:scaling>
        <c:delete val="0"/>
        <c:axPos val="l"/>
        <c:title>
          <c:tx>
            <c:rich>
              <a:bodyPr rot="-5400000"/>
              <a:lstStyle/>
              <a:p>
                <a:pPr>
                  <a:defRPr b="1" sz="1000" spc="-1" strike="noStrike">
                    <a:solidFill>
                      <a:srgbClr val="000000"/>
                    </a:solidFill>
                    <a:latin typeface="Calibri"/>
                  </a:defRPr>
                </a:pPr>
                <a:r>
                  <a:rPr b="1" sz="1000" spc="-1" strike="noStrike">
                    <a:solidFill>
                      <a:srgbClr val="000000"/>
                    </a:solidFill>
                    <a:latin typeface="Calibri"/>
                  </a:rPr>
                  <a:t>Annual cost</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2236823"/>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17</xdr:row>
      <xdr:rowOff>0</xdr:rowOff>
    </xdr:from>
    <xdr:to>
      <xdr:col>4</xdr:col>
      <xdr:colOff>198720</xdr:colOff>
      <xdr:row>30</xdr:row>
      <xdr:rowOff>43200</xdr:rowOff>
    </xdr:to>
    <xdr:graphicFrame>
      <xdr:nvGraphicFramePr>
        <xdr:cNvPr id="0" name="Chart 1"/>
        <xdr:cNvGraphicFramePr/>
      </xdr:nvGraphicFramePr>
      <xdr:xfrm>
        <a:off x="0" y="4010040"/>
        <a:ext cx="611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4"/>
    <col collapsed="false" customWidth="true" hidden="false" outlineLevel="0" max="4" min="2" style="0" width="20"/>
  </cols>
  <sheetData>
    <row r="1" customFormat="false" ht="33.75" hidden="false" customHeight="true" outlineLevel="0" collapsed="false">
      <c r="A1" s="1" t="s">
        <v>0</v>
      </c>
      <c r="B1" s="1"/>
      <c r="C1" s="1"/>
      <c r="D1" s="1"/>
    </row>
    <row r="2" customFormat="false" ht="15" hidden="false" customHeight="false" outlineLevel="0" collapsed="false">
      <c r="A2" s="2" t="s">
        <v>1</v>
      </c>
      <c r="B2" s="2"/>
      <c r="C2" s="2"/>
      <c r="D2" s="2"/>
    </row>
    <row r="4" customFormat="false" ht="42" hidden="false" customHeight="true" outlineLevel="0" collapsed="false">
      <c r="A4" s="3" t="s">
        <v>2</v>
      </c>
      <c r="B4" s="3"/>
      <c r="C4" s="3"/>
      <c r="D4" s="3"/>
    </row>
    <row r="6" customFormat="false" ht="15" hidden="false" customHeight="false" outlineLevel="0" collapsed="false">
      <c r="A6" s="4" t="s">
        <v>3</v>
      </c>
      <c r="B6" s="5" t="s">
        <v>4</v>
      </c>
      <c r="C6" s="5" t="s">
        <v>5</v>
      </c>
      <c r="D6" s="5" t="s">
        <v>6</v>
      </c>
    </row>
    <row r="7" customFormat="false" ht="15" hidden="false" customHeight="false" outlineLevel="0" collapsed="false">
      <c r="A7" s="6" t="s">
        <v>7</v>
      </c>
      <c r="B7" s="7" t="n">
        <f aca="false">'Year 1'!B27</f>
        <v>118300</v>
      </c>
      <c r="C7" s="7" t="n">
        <f aca="false">'Year 1'!B41</f>
        <v>78400</v>
      </c>
      <c r="D7" s="8" t="str">
        <f aca="false">IF(B7&lt;C7,"Aging in place","Assisted living")</f>
        <v>Assisted living</v>
      </c>
    </row>
    <row r="8" customFormat="false" ht="15" hidden="false" customHeight="false" outlineLevel="0" collapsed="false">
      <c r="A8" s="6" t="s">
        <v>8</v>
      </c>
      <c r="B8" s="7" t="n">
        <f aca="false">'Year 2'!B27</f>
        <v>122250</v>
      </c>
      <c r="C8" s="7" t="n">
        <f aca="false">'Year 2'!B41</f>
        <v>76800</v>
      </c>
      <c r="D8" s="8" t="str">
        <f aca="false">IF(B8&lt;C8,"Aging in place","Assisted living")</f>
        <v>Assisted living</v>
      </c>
    </row>
    <row r="9" customFormat="false" ht="15" hidden="false" customHeight="false" outlineLevel="0" collapsed="false">
      <c r="A9" s="6" t="s">
        <v>9</v>
      </c>
      <c r="B9" s="7" t="n">
        <f aca="false">'Year 3'!B27</f>
        <v>163120</v>
      </c>
      <c r="C9" s="7" t="n">
        <f aca="false">'Year 3'!B41</f>
        <v>83400</v>
      </c>
      <c r="D9" s="8" t="str">
        <f aca="false">IF(B9&lt;C9,"Aging in place","Assisted living")</f>
        <v>Assisted living</v>
      </c>
    </row>
    <row r="10" customFormat="false" ht="15" hidden="false" customHeight="false" outlineLevel="0" collapsed="false">
      <c r="A10" s="6" t="s">
        <v>10</v>
      </c>
      <c r="B10" s="7" t="n">
        <f aca="false">'Year 4'!B27</f>
        <v>210960</v>
      </c>
      <c r="C10" s="7" t="n">
        <f aca="false">'Year 4'!B41</f>
        <v>93600</v>
      </c>
      <c r="D10" s="8" t="str">
        <f aca="false">IF(B10&lt;C10,"Aging in place","Assisted living")</f>
        <v>Assisted living</v>
      </c>
    </row>
    <row r="11" customFormat="false" ht="15" hidden="false" customHeight="false" outlineLevel="0" collapsed="false">
      <c r="A11" s="6" t="s">
        <v>11</v>
      </c>
      <c r="B11" s="7" t="n">
        <f aca="false">'Year 5'!B27</f>
        <v>272720</v>
      </c>
      <c r="C11" s="7" t="n">
        <f aca="false">'Year 5'!B41</f>
        <v>108000</v>
      </c>
      <c r="D11" s="8" t="str">
        <f aca="false">IF(B11&lt;C11,"Aging in place","Assisted living")</f>
        <v>Assisted living</v>
      </c>
    </row>
    <row r="12" customFormat="false" ht="15" hidden="false" customHeight="false" outlineLevel="0" collapsed="false">
      <c r="A12" s="9" t="s">
        <v>12</v>
      </c>
      <c r="B12" s="10" t="n">
        <f aca="false">SUM(B7:B11)</f>
        <v>887350</v>
      </c>
      <c r="C12" s="10" t="n">
        <f aca="false">SUM(C7:C11)</f>
        <v>440200</v>
      </c>
      <c r="D12" s="11" t="str">
        <f aca="false">IF(B12&lt;C12,"Aging in place","Assisted living")</f>
        <v>Assisted living</v>
      </c>
    </row>
    <row r="14" customFormat="false" ht="15" hidden="false" customHeight="false" outlineLevel="0" collapsed="false">
      <c r="A14" s="6" t="s">
        <v>13</v>
      </c>
      <c r="B14" s="12" t="n">
        <f aca="false">ABS(B12-C12)</f>
        <v>447150</v>
      </c>
      <c r="C14" s="13" t="s">
        <v>14</v>
      </c>
      <c r="D14" s="13"/>
    </row>
    <row r="16" customFormat="false" ht="30" hidden="false" customHeight="true" outlineLevel="0" collapsed="false">
      <c r="A16" s="14" t="s">
        <v>15</v>
      </c>
      <c r="B16" s="14"/>
      <c r="C16" s="14"/>
      <c r="D16" s="14"/>
    </row>
    <row r="33" customFormat="false" ht="15" hidden="false" customHeight="true" outlineLevel="0" collapsed="false">
      <c r="A33" s="15" t="s">
        <v>16</v>
      </c>
      <c r="B33" s="15"/>
      <c r="C33" s="15"/>
      <c r="D33" s="15"/>
    </row>
    <row r="34" customFormat="false" ht="15" hidden="false" customHeight="false" outlineLevel="0" collapsed="false">
      <c r="A34" s="15"/>
      <c r="B34" s="15"/>
      <c r="C34" s="15"/>
      <c r="D34" s="15"/>
    </row>
    <row r="36" customFormat="false" ht="15" hidden="false" customHeight="true" outlineLevel="0" collapsed="false">
      <c r="A36" s="16" t="s">
        <v>17</v>
      </c>
      <c r="B36" s="16"/>
      <c r="C36" s="16"/>
      <c r="D36" s="16"/>
    </row>
    <row r="37" customFormat="false" ht="15" hidden="false" customHeight="false" outlineLevel="0" collapsed="false">
      <c r="A37" s="16"/>
      <c r="B37" s="16"/>
      <c r="C37" s="16"/>
      <c r="D37" s="16"/>
    </row>
    <row r="38" customFormat="false" ht="15" hidden="false" customHeight="false" outlineLevel="0" collapsed="false">
      <c r="A38" s="16"/>
      <c r="B38" s="16"/>
      <c r="C38" s="16"/>
      <c r="D38" s="16"/>
    </row>
  </sheetData>
  <mergeCells count="7">
    <mergeCell ref="A1:D1"/>
    <mergeCell ref="A2:D2"/>
    <mergeCell ref="A4:D4"/>
    <mergeCell ref="C14:D14"/>
    <mergeCell ref="A16:D16"/>
    <mergeCell ref="A33:D34"/>
    <mergeCell ref="A36:D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2"/>
    <col collapsed="false" customWidth="true" hidden="false" outlineLevel="0" max="2" min="2" style="0" width="16"/>
    <col collapsed="false" customWidth="true" hidden="false" outlineLevel="0" max="3" min="3" style="0" width="34"/>
  </cols>
  <sheetData>
    <row r="1" customFormat="false" ht="30" hidden="false" customHeight="true" outlineLevel="0" collapsed="false">
      <c r="A1" s="17" t="s">
        <v>18</v>
      </c>
      <c r="B1" s="17"/>
      <c r="C1" s="17"/>
    </row>
    <row r="2" customFormat="false" ht="15" hidden="false" customHeight="false" outlineLevel="0" collapsed="false">
      <c r="A2" s="13" t="s">
        <v>19</v>
      </c>
      <c r="B2" s="13"/>
      <c r="C2" s="13"/>
    </row>
    <row r="3" customFormat="false" ht="19.5" hidden="false" customHeight="true" outlineLevel="0" collapsed="false">
      <c r="A3" s="18" t="s">
        <v>20</v>
      </c>
      <c r="B3" s="18"/>
      <c r="C3" s="18"/>
    </row>
    <row r="4" customFormat="false" ht="15" hidden="false" customHeight="false" outlineLevel="0" collapsed="false">
      <c r="A4" s="6" t="s">
        <v>21</v>
      </c>
    </row>
    <row r="5" customFormat="false" ht="15" hidden="false" customHeight="false" outlineLevel="0" collapsed="false">
      <c r="A5" s="19" t="s">
        <v>22</v>
      </c>
      <c r="B5" s="20" t="n">
        <v>4</v>
      </c>
      <c r="C5" s="21" t="s">
        <v>23</v>
      </c>
    </row>
    <row r="6" customFormat="false" ht="15" hidden="false" customHeight="false" outlineLevel="0" collapsed="false">
      <c r="A6" s="19" t="s">
        <v>24</v>
      </c>
      <c r="B6" s="22" t="n">
        <v>35</v>
      </c>
      <c r="C6" s="21" t="s">
        <v>25</v>
      </c>
    </row>
    <row r="7" customFormat="false" ht="15" hidden="false" customHeight="false" outlineLevel="0" collapsed="false">
      <c r="A7" s="19" t="s">
        <v>26</v>
      </c>
      <c r="B7" s="23" t="n">
        <v>365</v>
      </c>
    </row>
    <row r="8" customFormat="false" ht="15" hidden="false" customHeight="false" outlineLevel="0" collapsed="false">
      <c r="A8" s="19" t="s">
        <v>27</v>
      </c>
      <c r="B8" s="24" t="n">
        <f aca="false">B5*B6*B7</f>
        <v>51100</v>
      </c>
    </row>
    <row r="9" customFormat="false" ht="15" hidden="false" customHeight="false" outlineLevel="0" collapsed="false">
      <c r="A9" s="6" t="s">
        <v>28</v>
      </c>
    </row>
    <row r="10" customFormat="false" ht="15" hidden="false" customHeight="false" outlineLevel="0" collapsed="false">
      <c r="A10" s="19" t="s">
        <v>29</v>
      </c>
      <c r="B10" s="23" t="n">
        <v>20</v>
      </c>
      <c r="C10" s="21" t="s">
        <v>30</v>
      </c>
    </row>
    <row r="11" customFormat="false" ht="15" hidden="false" customHeight="false" outlineLevel="0" collapsed="false">
      <c r="A11" s="19" t="s">
        <v>31</v>
      </c>
      <c r="B11" s="22" t="n">
        <v>30</v>
      </c>
      <c r="C11" s="21" t="s">
        <v>32</v>
      </c>
    </row>
    <row r="12" customFormat="false" ht="15" hidden="false" customHeight="false" outlineLevel="0" collapsed="false">
      <c r="A12" s="19" t="s">
        <v>33</v>
      </c>
      <c r="B12" s="24" t="n">
        <f aca="false">B10*B11*52</f>
        <v>31200</v>
      </c>
    </row>
    <row r="13" customFormat="false" ht="15" hidden="false" customHeight="false" outlineLevel="0" collapsed="false">
      <c r="A13" s="19" t="s">
        <v>34</v>
      </c>
      <c r="B13" s="25" t="n">
        <f aca="false">B5+B10/7</f>
        <v>6.85714285714286</v>
      </c>
      <c r="C13" s="21" t="str">
        <f aca="false">IF(B13&gt;24,"Over 24 hrs/day — not possible. Lower one.","within a 24-hour day")</f>
        <v>within a 24-hour day</v>
      </c>
    </row>
    <row r="14" customFormat="false" ht="15" hidden="false" customHeight="false" outlineLevel="0" collapsed="false">
      <c r="A14" s="6" t="s">
        <v>35</v>
      </c>
    </row>
    <row r="15" customFormat="false" ht="15" hidden="false" customHeight="false" outlineLevel="0" collapsed="false">
      <c r="A15" s="19" t="s">
        <v>36</v>
      </c>
      <c r="B15" s="22" t="n">
        <v>0</v>
      </c>
    </row>
    <row r="16" customFormat="false" ht="15" hidden="false" customHeight="false" outlineLevel="0" collapsed="false">
      <c r="A16" s="19" t="s">
        <v>37</v>
      </c>
      <c r="B16" s="22" t="n">
        <v>5500</v>
      </c>
    </row>
    <row r="17" customFormat="false" ht="15" hidden="false" customHeight="false" outlineLevel="0" collapsed="false">
      <c r="A17" s="19" t="s">
        <v>38</v>
      </c>
      <c r="B17" s="22" t="n">
        <v>2000</v>
      </c>
    </row>
    <row r="18" customFormat="false" ht="15" hidden="false" customHeight="false" outlineLevel="0" collapsed="false">
      <c r="A18" s="19" t="s">
        <v>39</v>
      </c>
      <c r="B18" s="22" t="n">
        <v>3500</v>
      </c>
    </row>
    <row r="19" customFormat="false" ht="15" hidden="false" customHeight="false" outlineLevel="0" collapsed="false">
      <c r="A19" s="19" t="s">
        <v>40</v>
      </c>
      <c r="B19" s="22" t="n">
        <v>3000</v>
      </c>
    </row>
    <row r="20" customFormat="false" ht="15" hidden="false" customHeight="false" outlineLevel="0" collapsed="false">
      <c r="A20" s="19" t="s">
        <v>41</v>
      </c>
      <c r="B20" s="24" t="n">
        <f aca="false">SUM(B15:B19)</f>
        <v>14000</v>
      </c>
    </row>
    <row r="21" customFormat="false" ht="15" hidden="false" customHeight="false" outlineLevel="0" collapsed="false">
      <c r="A21" s="6" t="s">
        <v>42</v>
      </c>
    </row>
    <row r="22" customFormat="false" ht="15" hidden="false" customHeight="false" outlineLevel="0" collapsed="false">
      <c r="A22" s="19" t="s">
        <v>43</v>
      </c>
      <c r="B22" s="22" t="n">
        <v>22000</v>
      </c>
      <c r="C22" s="21" t="s">
        <v>44</v>
      </c>
    </row>
    <row r="23" customFormat="false" ht="15" hidden="false" customHeight="false" outlineLevel="0" collapsed="false">
      <c r="A23" s="19" t="s">
        <v>45</v>
      </c>
      <c r="B23" s="22" t="n">
        <v>0</v>
      </c>
      <c r="C23" s="21" t="s">
        <v>46</v>
      </c>
    </row>
    <row r="24" customFormat="false" ht="15" hidden="false" customHeight="false" outlineLevel="0" collapsed="false">
      <c r="A24" s="19" t="s">
        <v>47</v>
      </c>
      <c r="B24" s="22" t="n">
        <v>0</v>
      </c>
      <c r="C24" s="21" t="s">
        <v>48</v>
      </c>
    </row>
    <row r="25" customFormat="false" ht="15" hidden="false" customHeight="false" outlineLevel="0" collapsed="false">
      <c r="A25" s="19" t="s">
        <v>49</v>
      </c>
      <c r="B25" s="24" t="n">
        <f aca="false">SUM(B22:B24)</f>
        <v>22000</v>
      </c>
    </row>
    <row r="27" customFormat="false" ht="15" hidden="false" customHeight="false" outlineLevel="0" collapsed="false">
      <c r="A27" s="9" t="s">
        <v>50</v>
      </c>
      <c r="B27" s="26" t="n">
        <f aca="false">B8+B12+B20+B25</f>
        <v>118300</v>
      </c>
    </row>
    <row r="29" customFormat="false" ht="19.5" hidden="false" customHeight="true" outlineLevel="0" collapsed="false">
      <c r="A29" s="18" t="s">
        <v>51</v>
      </c>
      <c r="B29" s="18"/>
      <c r="C29" s="18"/>
    </row>
    <row r="30" customFormat="false" ht="15" hidden="false" customHeight="false" outlineLevel="0" collapsed="false">
      <c r="A30" s="19" t="s">
        <v>52</v>
      </c>
      <c r="B30" s="22" t="n">
        <v>6200</v>
      </c>
      <c r="C30" s="21" t="s">
        <v>53</v>
      </c>
    </row>
    <row r="31" customFormat="false" ht="15" hidden="false" customHeight="false" outlineLevel="0" collapsed="false">
      <c r="A31" s="19" t="s">
        <v>54</v>
      </c>
      <c r="B31" s="23" t="n">
        <v>12</v>
      </c>
    </row>
    <row r="32" customFormat="false" ht="15" hidden="false" customHeight="false" outlineLevel="0" collapsed="false">
      <c r="A32" s="19" t="s">
        <v>55</v>
      </c>
      <c r="B32" s="24" t="n">
        <f aca="false">B30*B31</f>
        <v>74400</v>
      </c>
    </row>
    <row r="33" customFormat="false" ht="15" hidden="false" customHeight="false" outlineLevel="0" collapsed="false">
      <c r="A33" s="19" t="s">
        <v>56</v>
      </c>
      <c r="B33" s="22" t="n">
        <v>0</v>
      </c>
      <c r="C33" s="21" t="s">
        <v>57</v>
      </c>
    </row>
    <row r="34" customFormat="false" ht="15" hidden="false" customHeight="false" outlineLevel="0" collapsed="false">
      <c r="A34" s="6" t="s">
        <v>42</v>
      </c>
    </row>
    <row r="35" customFormat="false" ht="15" hidden="false" customHeight="false" outlineLevel="0" collapsed="false">
      <c r="A35" s="19" t="s">
        <v>58</v>
      </c>
      <c r="B35" s="22" t="n">
        <v>4000</v>
      </c>
    </row>
    <row r="36" customFormat="false" ht="15" hidden="false" customHeight="false" outlineLevel="0" collapsed="false">
      <c r="A36" s="19" t="s">
        <v>59</v>
      </c>
      <c r="B36" s="22" t="n">
        <v>0</v>
      </c>
    </row>
    <row r="37" customFormat="false" ht="15" hidden="false" customHeight="false" outlineLevel="0" collapsed="false">
      <c r="A37" s="19" t="s">
        <v>49</v>
      </c>
      <c r="B37" s="24" t="n">
        <f aca="false">SUM(B35:B36)</f>
        <v>4000</v>
      </c>
    </row>
    <row r="38" customFormat="false" ht="15" hidden="false" customHeight="false" outlineLevel="0" collapsed="false">
      <c r="A38" s="19" t="s">
        <v>60</v>
      </c>
      <c r="B38" s="23" t="n">
        <v>0</v>
      </c>
      <c r="C38" s="21" t="s">
        <v>61</v>
      </c>
    </row>
    <row r="39" customFormat="false" ht="15" hidden="false" customHeight="false" outlineLevel="0" collapsed="false">
      <c r="A39" s="19" t="s">
        <v>62</v>
      </c>
      <c r="B39" s="24" t="n">
        <f aca="false">B38*30*52</f>
        <v>0</v>
      </c>
    </row>
    <row r="41" customFormat="false" ht="15" hidden="false" customHeight="false" outlineLevel="0" collapsed="false">
      <c r="A41" s="9" t="s">
        <v>63</v>
      </c>
      <c r="B41" s="26" t="n">
        <f aca="false">B32+B33+B37+B39</f>
        <v>78400</v>
      </c>
    </row>
  </sheetData>
  <mergeCells count="4">
    <mergeCell ref="A1:C1"/>
    <mergeCell ref="A2:C2"/>
    <mergeCell ref="A3:C3"/>
    <mergeCell ref="A29: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2"/>
    <col collapsed="false" customWidth="true" hidden="false" outlineLevel="0" max="2" min="2" style="0" width="16"/>
    <col collapsed="false" customWidth="true" hidden="false" outlineLevel="0" max="3" min="3" style="0" width="34"/>
  </cols>
  <sheetData>
    <row r="1" customFormat="false" ht="30" hidden="false" customHeight="true" outlineLevel="0" collapsed="false">
      <c r="A1" s="17" t="s">
        <v>64</v>
      </c>
      <c r="B1" s="17"/>
      <c r="C1" s="17"/>
    </row>
    <row r="2" customFormat="false" ht="15" hidden="false" customHeight="false" outlineLevel="0" collapsed="false">
      <c r="A2" s="13" t="s">
        <v>19</v>
      </c>
      <c r="B2" s="13"/>
      <c r="C2" s="13"/>
    </row>
    <row r="3" customFormat="false" ht="19.5" hidden="false" customHeight="true" outlineLevel="0" collapsed="false">
      <c r="A3" s="18" t="s">
        <v>20</v>
      </c>
      <c r="B3" s="18"/>
      <c r="C3" s="18"/>
    </row>
    <row r="4" customFormat="false" ht="15" hidden="false" customHeight="false" outlineLevel="0" collapsed="false">
      <c r="A4" s="6" t="s">
        <v>21</v>
      </c>
    </row>
    <row r="5" customFormat="false" ht="15" hidden="false" customHeight="false" outlineLevel="0" collapsed="false">
      <c r="A5" s="19" t="s">
        <v>22</v>
      </c>
      <c r="B5" s="20" t="n">
        <v>6</v>
      </c>
      <c r="C5" s="21" t="s">
        <v>23</v>
      </c>
    </row>
    <row r="6" customFormat="false" ht="15" hidden="false" customHeight="false" outlineLevel="0" collapsed="false">
      <c r="A6" s="19" t="s">
        <v>24</v>
      </c>
      <c r="B6" s="22" t="n">
        <v>35</v>
      </c>
      <c r="C6" s="21" t="s">
        <v>25</v>
      </c>
    </row>
    <row r="7" customFormat="false" ht="15" hidden="false" customHeight="false" outlineLevel="0" collapsed="false">
      <c r="A7" s="19" t="s">
        <v>26</v>
      </c>
      <c r="B7" s="23" t="n">
        <v>365</v>
      </c>
    </row>
    <row r="8" customFormat="false" ht="15" hidden="false" customHeight="false" outlineLevel="0" collapsed="false">
      <c r="A8" s="19" t="s">
        <v>27</v>
      </c>
      <c r="B8" s="24" t="n">
        <f aca="false">B5*B6*B7</f>
        <v>76650</v>
      </c>
    </row>
    <row r="9" customFormat="false" ht="15" hidden="false" customHeight="false" outlineLevel="0" collapsed="false">
      <c r="A9" s="6" t="s">
        <v>28</v>
      </c>
    </row>
    <row r="10" customFormat="false" ht="15" hidden="false" customHeight="false" outlineLevel="0" collapsed="false">
      <c r="A10" s="19" t="s">
        <v>29</v>
      </c>
      <c r="B10" s="23" t="n">
        <v>20</v>
      </c>
      <c r="C10" s="21" t="s">
        <v>30</v>
      </c>
    </row>
    <row r="11" customFormat="false" ht="15" hidden="false" customHeight="false" outlineLevel="0" collapsed="false">
      <c r="A11" s="19" t="s">
        <v>31</v>
      </c>
      <c r="B11" s="22" t="n">
        <v>30</v>
      </c>
      <c r="C11" s="21" t="s">
        <v>32</v>
      </c>
    </row>
    <row r="12" customFormat="false" ht="15" hidden="false" customHeight="false" outlineLevel="0" collapsed="false">
      <c r="A12" s="19" t="s">
        <v>33</v>
      </c>
      <c r="B12" s="24" t="n">
        <f aca="false">B10*B11*52</f>
        <v>31200</v>
      </c>
    </row>
    <row r="13" customFormat="false" ht="15" hidden="false" customHeight="false" outlineLevel="0" collapsed="false">
      <c r="A13" s="19" t="s">
        <v>34</v>
      </c>
      <c r="B13" s="25" t="n">
        <f aca="false">B5+B10/7</f>
        <v>8.85714285714286</v>
      </c>
      <c r="C13" s="21" t="str">
        <f aca="false">IF(B13&gt;24,"Over 24 hrs/day — not possible. Lower one.","within a 24-hour day")</f>
        <v>within a 24-hour day</v>
      </c>
    </row>
    <row r="14" customFormat="false" ht="15" hidden="false" customHeight="false" outlineLevel="0" collapsed="false">
      <c r="A14" s="6" t="s">
        <v>35</v>
      </c>
    </row>
    <row r="15" customFormat="false" ht="15" hidden="false" customHeight="false" outlineLevel="0" collapsed="false">
      <c r="A15" s="19" t="s">
        <v>36</v>
      </c>
      <c r="B15" s="22" t="n">
        <v>0</v>
      </c>
    </row>
    <row r="16" customFormat="false" ht="15" hidden="false" customHeight="false" outlineLevel="0" collapsed="false">
      <c r="A16" s="19" t="s">
        <v>37</v>
      </c>
      <c r="B16" s="22" t="n">
        <v>5600</v>
      </c>
    </row>
    <row r="17" customFormat="false" ht="15" hidden="false" customHeight="false" outlineLevel="0" collapsed="false">
      <c r="A17" s="19" t="s">
        <v>38</v>
      </c>
      <c r="B17" s="22" t="n">
        <v>2100</v>
      </c>
    </row>
    <row r="18" customFormat="false" ht="15" hidden="false" customHeight="false" outlineLevel="0" collapsed="false">
      <c r="A18" s="19" t="s">
        <v>39</v>
      </c>
      <c r="B18" s="22" t="n">
        <v>3600</v>
      </c>
    </row>
    <row r="19" customFormat="false" ht="15" hidden="false" customHeight="false" outlineLevel="0" collapsed="false">
      <c r="A19" s="19" t="s">
        <v>40</v>
      </c>
      <c r="B19" s="22" t="n">
        <v>3100</v>
      </c>
    </row>
    <row r="20" customFormat="false" ht="15" hidden="false" customHeight="false" outlineLevel="0" collapsed="false">
      <c r="A20" s="19" t="s">
        <v>41</v>
      </c>
      <c r="B20" s="24" t="n">
        <f aca="false">SUM(B15:B19)</f>
        <v>14400</v>
      </c>
    </row>
    <row r="21" customFormat="false" ht="15" hidden="false" customHeight="false" outlineLevel="0" collapsed="false">
      <c r="A21" s="6" t="s">
        <v>42</v>
      </c>
    </row>
    <row r="22" customFormat="false" ht="15" hidden="false" customHeight="false" outlineLevel="0" collapsed="false">
      <c r="A22" s="19" t="s">
        <v>43</v>
      </c>
      <c r="B22" s="22" t="n">
        <v>0</v>
      </c>
      <c r="C22" s="21" t="s">
        <v>44</v>
      </c>
    </row>
    <row r="23" customFormat="false" ht="15" hidden="false" customHeight="false" outlineLevel="0" collapsed="false">
      <c r="A23" s="19" t="s">
        <v>45</v>
      </c>
      <c r="B23" s="22" t="n">
        <v>0</v>
      </c>
      <c r="C23" s="21" t="s">
        <v>46</v>
      </c>
    </row>
    <row r="24" customFormat="false" ht="15" hidden="false" customHeight="false" outlineLevel="0" collapsed="false">
      <c r="A24" s="19" t="s">
        <v>47</v>
      </c>
      <c r="B24" s="22" t="n">
        <v>0</v>
      </c>
      <c r="C24" s="21" t="s">
        <v>48</v>
      </c>
    </row>
    <row r="25" customFormat="false" ht="15" hidden="false" customHeight="false" outlineLevel="0" collapsed="false">
      <c r="A25" s="19" t="s">
        <v>49</v>
      </c>
      <c r="B25" s="24" t="n">
        <f aca="false">SUM(B22:B24)</f>
        <v>0</v>
      </c>
    </row>
    <row r="27" customFormat="false" ht="15" hidden="false" customHeight="false" outlineLevel="0" collapsed="false">
      <c r="A27" s="9" t="s">
        <v>65</v>
      </c>
      <c r="B27" s="26" t="n">
        <f aca="false">B8+B12+B20+B25</f>
        <v>122250</v>
      </c>
    </row>
    <row r="29" customFormat="false" ht="19.5" hidden="false" customHeight="true" outlineLevel="0" collapsed="false">
      <c r="A29" s="18" t="s">
        <v>51</v>
      </c>
      <c r="B29" s="18"/>
      <c r="C29" s="18"/>
    </row>
    <row r="30" customFormat="false" ht="15" hidden="false" customHeight="false" outlineLevel="0" collapsed="false">
      <c r="A30" s="19" t="s">
        <v>52</v>
      </c>
      <c r="B30" s="22" t="n">
        <v>6400</v>
      </c>
      <c r="C30" s="21" t="s">
        <v>53</v>
      </c>
    </row>
    <row r="31" customFormat="false" ht="15" hidden="false" customHeight="false" outlineLevel="0" collapsed="false">
      <c r="A31" s="19" t="s">
        <v>54</v>
      </c>
      <c r="B31" s="23" t="n">
        <v>12</v>
      </c>
    </row>
    <row r="32" customFormat="false" ht="15" hidden="false" customHeight="false" outlineLevel="0" collapsed="false">
      <c r="A32" s="19" t="s">
        <v>55</v>
      </c>
      <c r="B32" s="24" t="n">
        <f aca="false">B30*B31</f>
        <v>76800</v>
      </c>
    </row>
    <row r="33" customFormat="false" ht="15" hidden="false" customHeight="false" outlineLevel="0" collapsed="false">
      <c r="A33" s="19" t="s">
        <v>56</v>
      </c>
      <c r="B33" s="22" t="n">
        <v>0</v>
      </c>
      <c r="C33" s="21" t="s">
        <v>57</v>
      </c>
    </row>
    <row r="34" customFormat="false" ht="15" hidden="false" customHeight="false" outlineLevel="0" collapsed="false">
      <c r="A34" s="6" t="s">
        <v>42</v>
      </c>
    </row>
    <row r="35" customFormat="false" ht="15" hidden="false" customHeight="false" outlineLevel="0" collapsed="false">
      <c r="A35" s="19" t="s">
        <v>58</v>
      </c>
      <c r="B35" s="22" t="n">
        <v>0</v>
      </c>
    </row>
    <row r="36" customFormat="false" ht="15" hidden="false" customHeight="false" outlineLevel="0" collapsed="false">
      <c r="A36" s="19" t="s">
        <v>59</v>
      </c>
      <c r="B36" s="22" t="n">
        <v>0</v>
      </c>
    </row>
    <row r="37" customFormat="false" ht="15" hidden="false" customHeight="false" outlineLevel="0" collapsed="false">
      <c r="A37" s="19" t="s">
        <v>49</v>
      </c>
      <c r="B37" s="24" t="n">
        <f aca="false">SUM(B35:B36)</f>
        <v>0</v>
      </c>
    </row>
    <row r="38" customFormat="false" ht="15" hidden="false" customHeight="false" outlineLevel="0" collapsed="false">
      <c r="A38" s="19" t="s">
        <v>60</v>
      </c>
      <c r="B38" s="23" t="n">
        <v>0</v>
      </c>
      <c r="C38" s="21" t="s">
        <v>61</v>
      </c>
    </row>
    <row r="39" customFormat="false" ht="15" hidden="false" customHeight="false" outlineLevel="0" collapsed="false">
      <c r="A39" s="19" t="s">
        <v>62</v>
      </c>
      <c r="B39" s="24" t="n">
        <f aca="false">B38*30*52</f>
        <v>0</v>
      </c>
    </row>
    <row r="41" customFormat="false" ht="15" hidden="false" customHeight="false" outlineLevel="0" collapsed="false">
      <c r="A41" s="9" t="s">
        <v>66</v>
      </c>
      <c r="B41" s="26" t="n">
        <f aca="false">B32+B33+B37+B39</f>
        <v>76800</v>
      </c>
    </row>
  </sheetData>
  <mergeCells count="4">
    <mergeCell ref="A1:C1"/>
    <mergeCell ref="A2:C2"/>
    <mergeCell ref="A3:C3"/>
    <mergeCell ref="A29: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2"/>
    <col collapsed="false" customWidth="true" hidden="false" outlineLevel="0" max="2" min="2" style="0" width="16"/>
    <col collapsed="false" customWidth="true" hidden="false" outlineLevel="0" max="3" min="3" style="0" width="34"/>
  </cols>
  <sheetData>
    <row r="1" customFormat="false" ht="30" hidden="false" customHeight="true" outlineLevel="0" collapsed="false">
      <c r="A1" s="17" t="s">
        <v>67</v>
      </c>
      <c r="B1" s="17"/>
      <c r="C1" s="17"/>
    </row>
    <row r="2" customFormat="false" ht="15" hidden="false" customHeight="false" outlineLevel="0" collapsed="false">
      <c r="A2" s="13" t="s">
        <v>19</v>
      </c>
      <c r="B2" s="13"/>
      <c r="C2" s="13"/>
    </row>
    <row r="3" customFormat="false" ht="19.5" hidden="false" customHeight="true" outlineLevel="0" collapsed="false">
      <c r="A3" s="18" t="s">
        <v>20</v>
      </c>
      <c r="B3" s="18"/>
      <c r="C3" s="18"/>
    </row>
    <row r="4" customFormat="false" ht="15" hidden="false" customHeight="false" outlineLevel="0" collapsed="false">
      <c r="A4" s="6" t="s">
        <v>21</v>
      </c>
    </row>
    <row r="5" customFormat="false" ht="15" hidden="false" customHeight="false" outlineLevel="0" collapsed="false">
      <c r="A5" s="19" t="s">
        <v>22</v>
      </c>
      <c r="B5" s="20" t="n">
        <v>8</v>
      </c>
      <c r="C5" s="21" t="s">
        <v>23</v>
      </c>
    </row>
    <row r="6" customFormat="false" ht="15" hidden="false" customHeight="false" outlineLevel="0" collapsed="false">
      <c r="A6" s="19" t="s">
        <v>24</v>
      </c>
      <c r="B6" s="22" t="n">
        <v>36</v>
      </c>
      <c r="C6" s="21" t="s">
        <v>25</v>
      </c>
    </row>
    <row r="7" customFormat="false" ht="15" hidden="false" customHeight="false" outlineLevel="0" collapsed="false">
      <c r="A7" s="19" t="s">
        <v>26</v>
      </c>
      <c r="B7" s="23" t="n">
        <v>365</v>
      </c>
    </row>
    <row r="8" customFormat="false" ht="15" hidden="false" customHeight="false" outlineLevel="0" collapsed="false">
      <c r="A8" s="19" t="s">
        <v>27</v>
      </c>
      <c r="B8" s="24" t="n">
        <f aca="false">B5*B6*B7</f>
        <v>105120</v>
      </c>
    </row>
    <row r="9" customFormat="false" ht="15" hidden="false" customHeight="false" outlineLevel="0" collapsed="false">
      <c r="A9" s="6" t="s">
        <v>28</v>
      </c>
    </row>
    <row r="10" customFormat="false" ht="15" hidden="false" customHeight="false" outlineLevel="0" collapsed="false">
      <c r="A10" s="19" t="s">
        <v>29</v>
      </c>
      <c r="B10" s="23" t="n">
        <v>20</v>
      </c>
      <c r="C10" s="21" t="s">
        <v>30</v>
      </c>
    </row>
    <row r="11" customFormat="false" ht="15" hidden="false" customHeight="false" outlineLevel="0" collapsed="false">
      <c r="A11" s="19" t="s">
        <v>31</v>
      </c>
      <c r="B11" s="22" t="n">
        <v>30</v>
      </c>
      <c r="C11" s="21" t="s">
        <v>32</v>
      </c>
    </row>
    <row r="12" customFormat="false" ht="15" hidden="false" customHeight="false" outlineLevel="0" collapsed="false">
      <c r="A12" s="19" t="s">
        <v>33</v>
      </c>
      <c r="B12" s="24" t="n">
        <f aca="false">B10*B11*52</f>
        <v>31200</v>
      </c>
    </row>
    <row r="13" customFormat="false" ht="15" hidden="false" customHeight="false" outlineLevel="0" collapsed="false">
      <c r="A13" s="19" t="s">
        <v>34</v>
      </c>
      <c r="B13" s="25" t="n">
        <f aca="false">B5+B10/7</f>
        <v>10.8571428571429</v>
      </c>
      <c r="C13" s="21" t="str">
        <f aca="false">IF(B13&gt;24,"Over 24 hrs/day — not possible. Lower one.","within a 24-hour day")</f>
        <v>within a 24-hour day</v>
      </c>
    </row>
    <row r="14" customFormat="false" ht="15" hidden="false" customHeight="false" outlineLevel="0" collapsed="false">
      <c r="A14" s="6" t="s">
        <v>35</v>
      </c>
    </row>
    <row r="15" customFormat="false" ht="15" hidden="false" customHeight="false" outlineLevel="0" collapsed="false">
      <c r="A15" s="19" t="s">
        <v>36</v>
      </c>
      <c r="B15" s="22" t="n">
        <v>0</v>
      </c>
    </row>
    <row r="16" customFormat="false" ht="15" hidden="false" customHeight="false" outlineLevel="0" collapsed="false">
      <c r="A16" s="19" t="s">
        <v>37</v>
      </c>
      <c r="B16" s="22" t="n">
        <v>5700</v>
      </c>
    </row>
    <row r="17" customFormat="false" ht="15" hidden="false" customHeight="false" outlineLevel="0" collapsed="false">
      <c r="A17" s="19" t="s">
        <v>38</v>
      </c>
      <c r="B17" s="22" t="n">
        <v>2200</v>
      </c>
    </row>
    <row r="18" customFormat="false" ht="15" hidden="false" customHeight="false" outlineLevel="0" collapsed="false">
      <c r="A18" s="19" t="s">
        <v>39</v>
      </c>
      <c r="B18" s="22" t="n">
        <v>3700</v>
      </c>
    </row>
    <row r="19" customFormat="false" ht="15" hidden="false" customHeight="false" outlineLevel="0" collapsed="false">
      <c r="A19" s="19" t="s">
        <v>40</v>
      </c>
      <c r="B19" s="22" t="n">
        <v>3200</v>
      </c>
    </row>
    <row r="20" customFormat="false" ht="15" hidden="false" customHeight="false" outlineLevel="0" collapsed="false">
      <c r="A20" s="19" t="s">
        <v>41</v>
      </c>
      <c r="B20" s="24" t="n">
        <f aca="false">SUM(B15:B19)</f>
        <v>14800</v>
      </c>
    </row>
    <row r="21" customFormat="false" ht="15" hidden="false" customHeight="false" outlineLevel="0" collapsed="false">
      <c r="A21" s="6" t="s">
        <v>42</v>
      </c>
    </row>
    <row r="22" customFormat="false" ht="15" hidden="false" customHeight="false" outlineLevel="0" collapsed="false">
      <c r="A22" s="19" t="s">
        <v>43</v>
      </c>
      <c r="B22" s="22" t="n">
        <v>0</v>
      </c>
      <c r="C22" s="21" t="s">
        <v>44</v>
      </c>
    </row>
    <row r="23" customFormat="false" ht="15" hidden="false" customHeight="false" outlineLevel="0" collapsed="false">
      <c r="A23" s="19" t="s">
        <v>45</v>
      </c>
      <c r="B23" s="22" t="n">
        <v>12000</v>
      </c>
      <c r="C23" s="21" t="s">
        <v>46</v>
      </c>
    </row>
    <row r="24" customFormat="false" ht="15" hidden="false" customHeight="false" outlineLevel="0" collapsed="false">
      <c r="A24" s="19" t="s">
        <v>47</v>
      </c>
      <c r="B24" s="22" t="n">
        <v>0</v>
      </c>
      <c r="C24" s="21" t="s">
        <v>48</v>
      </c>
    </row>
    <row r="25" customFormat="false" ht="15" hidden="false" customHeight="false" outlineLevel="0" collapsed="false">
      <c r="A25" s="19" t="s">
        <v>49</v>
      </c>
      <c r="B25" s="24" t="n">
        <f aca="false">SUM(B22:B24)</f>
        <v>12000</v>
      </c>
    </row>
    <row r="27" customFormat="false" ht="15" hidden="false" customHeight="false" outlineLevel="0" collapsed="false">
      <c r="A27" s="9" t="s">
        <v>68</v>
      </c>
      <c r="B27" s="26" t="n">
        <f aca="false">B8+B12+B20+B25</f>
        <v>163120</v>
      </c>
    </row>
    <row r="29" customFormat="false" ht="19.5" hidden="false" customHeight="true" outlineLevel="0" collapsed="false">
      <c r="A29" s="18" t="s">
        <v>51</v>
      </c>
      <c r="B29" s="18"/>
      <c r="C29" s="18"/>
    </row>
    <row r="30" customFormat="false" ht="15" hidden="false" customHeight="false" outlineLevel="0" collapsed="false">
      <c r="A30" s="19" t="s">
        <v>52</v>
      </c>
      <c r="B30" s="22" t="n">
        <v>6700</v>
      </c>
      <c r="C30" s="21" t="s">
        <v>53</v>
      </c>
    </row>
    <row r="31" customFormat="false" ht="15" hidden="false" customHeight="false" outlineLevel="0" collapsed="false">
      <c r="A31" s="19" t="s">
        <v>54</v>
      </c>
      <c r="B31" s="23" t="n">
        <v>12</v>
      </c>
    </row>
    <row r="32" customFormat="false" ht="15" hidden="false" customHeight="false" outlineLevel="0" collapsed="false">
      <c r="A32" s="19" t="s">
        <v>55</v>
      </c>
      <c r="B32" s="24" t="n">
        <f aca="false">B30*B31</f>
        <v>80400</v>
      </c>
    </row>
    <row r="33" customFormat="false" ht="15" hidden="false" customHeight="false" outlineLevel="0" collapsed="false">
      <c r="A33" s="19" t="s">
        <v>56</v>
      </c>
      <c r="B33" s="22" t="n">
        <v>3000</v>
      </c>
      <c r="C33" s="21" t="s">
        <v>57</v>
      </c>
    </row>
    <row r="34" customFormat="false" ht="15" hidden="false" customHeight="false" outlineLevel="0" collapsed="false">
      <c r="A34" s="6" t="s">
        <v>42</v>
      </c>
    </row>
    <row r="35" customFormat="false" ht="15" hidden="false" customHeight="false" outlineLevel="0" collapsed="false">
      <c r="A35" s="19" t="s">
        <v>58</v>
      </c>
      <c r="B35" s="22" t="n">
        <v>0</v>
      </c>
    </row>
    <row r="36" customFormat="false" ht="15" hidden="false" customHeight="false" outlineLevel="0" collapsed="false">
      <c r="A36" s="19" t="s">
        <v>59</v>
      </c>
      <c r="B36" s="22" t="n">
        <v>0</v>
      </c>
    </row>
    <row r="37" customFormat="false" ht="15" hidden="false" customHeight="false" outlineLevel="0" collapsed="false">
      <c r="A37" s="19" t="s">
        <v>49</v>
      </c>
      <c r="B37" s="24" t="n">
        <f aca="false">SUM(B35:B36)</f>
        <v>0</v>
      </c>
    </row>
    <row r="38" customFormat="false" ht="15" hidden="false" customHeight="false" outlineLevel="0" collapsed="false">
      <c r="A38" s="19" t="s">
        <v>60</v>
      </c>
      <c r="B38" s="23" t="n">
        <v>0</v>
      </c>
      <c r="C38" s="21" t="s">
        <v>61</v>
      </c>
    </row>
    <row r="39" customFormat="false" ht="15" hidden="false" customHeight="false" outlineLevel="0" collapsed="false">
      <c r="A39" s="19" t="s">
        <v>62</v>
      </c>
      <c r="B39" s="24" t="n">
        <f aca="false">B38*30*52</f>
        <v>0</v>
      </c>
    </row>
    <row r="41" customFormat="false" ht="15" hidden="false" customHeight="false" outlineLevel="0" collapsed="false">
      <c r="A41" s="9" t="s">
        <v>69</v>
      </c>
      <c r="B41" s="26" t="n">
        <f aca="false">B32+B33+B37+B39</f>
        <v>83400</v>
      </c>
    </row>
  </sheetData>
  <mergeCells count="4">
    <mergeCell ref="A1:C1"/>
    <mergeCell ref="A2:C2"/>
    <mergeCell ref="A3:C3"/>
    <mergeCell ref="A29: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2"/>
    <col collapsed="false" customWidth="true" hidden="false" outlineLevel="0" max="2" min="2" style="0" width="16"/>
    <col collapsed="false" customWidth="true" hidden="false" outlineLevel="0" max="3" min="3" style="0" width="34"/>
  </cols>
  <sheetData>
    <row r="1" customFormat="false" ht="30" hidden="false" customHeight="true" outlineLevel="0" collapsed="false">
      <c r="A1" s="17" t="s">
        <v>70</v>
      </c>
      <c r="B1" s="17"/>
      <c r="C1" s="17"/>
    </row>
    <row r="2" customFormat="false" ht="15" hidden="false" customHeight="false" outlineLevel="0" collapsed="false">
      <c r="A2" s="13" t="s">
        <v>19</v>
      </c>
      <c r="B2" s="13"/>
      <c r="C2" s="13"/>
    </row>
    <row r="3" customFormat="false" ht="19.5" hidden="false" customHeight="true" outlineLevel="0" collapsed="false">
      <c r="A3" s="18" t="s">
        <v>20</v>
      </c>
      <c r="B3" s="18"/>
      <c r="C3" s="18"/>
    </row>
    <row r="4" customFormat="false" ht="15" hidden="false" customHeight="false" outlineLevel="0" collapsed="false">
      <c r="A4" s="6" t="s">
        <v>21</v>
      </c>
    </row>
    <row r="5" customFormat="false" ht="15" hidden="false" customHeight="false" outlineLevel="0" collapsed="false">
      <c r="A5" s="19" t="s">
        <v>22</v>
      </c>
      <c r="B5" s="20" t="n">
        <v>12</v>
      </c>
      <c r="C5" s="21" t="s">
        <v>23</v>
      </c>
    </row>
    <row r="6" customFormat="false" ht="15" hidden="false" customHeight="false" outlineLevel="0" collapsed="false">
      <c r="A6" s="19" t="s">
        <v>24</v>
      </c>
      <c r="B6" s="22" t="n">
        <v>37</v>
      </c>
      <c r="C6" s="21" t="s">
        <v>25</v>
      </c>
    </row>
    <row r="7" customFormat="false" ht="15" hidden="false" customHeight="false" outlineLevel="0" collapsed="false">
      <c r="A7" s="19" t="s">
        <v>26</v>
      </c>
      <c r="B7" s="23" t="n">
        <v>365</v>
      </c>
    </row>
    <row r="8" customFormat="false" ht="15" hidden="false" customHeight="false" outlineLevel="0" collapsed="false">
      <c r="A8" s="19" t="s">
        <v>27</v>
      </c>
      <c r="B8" s="24" t="n">
        <f aca="false">B5*B6*B7</f>
        <v>162060</v>
      </c>
    </row>
    <row r="9" customFormat="false" ht="15" hidden="false" customHeight="false" outlineLevel="0" collapsed="false">
      <c r="A9" s="6" t="s">
        <v>28</v>
      </c>
    </row>
    <row r="10" customFormat="false" ht="15" hidden="false" customHeight="false" outlineLevel="0" collapsed="false">
      <c r="A10" s="19" t="s">
        <v>29</v>
      </c>
      <c r="B10" s="23" t="n">
        <v>20</v>
      </c>
      <c r="C10" s="21" t="s">
        <v>30</v>
      </c>
    </row>
    <row r="11" customFormat="false" ht="15" hidden="false" customHeight="false" outlineLevel="0" collapsed="false">
      <c r="A11" s="19" t="s">
        <v>31</v>
      </c>
      <c r="B11" s="22" t="n">
        <v>30</v>
      </c>
      <c r="C11" s="21" t="s">
        <v>32</v>
      </c>
    </row>
    <row r="12" customFormat="false" ht="15" hidden="false" customHeight="false" outlineLevel="0" collapsed="false">
      <c r="A12" s="19" t="s">
        <v>33</v>
      </c>
      <c r="B12" s="24" t="n">
        <f aca="false">B10*B11*52</f>
        <v>31200</v>
      </c>
    </row>
    <row r="13" customFormat="false" ht="15" hidden="false" customHeight="false" outlineLevel="0" collapsed="false">
      <c r="A13" s="19" t="s">
        <v>34</v>
      </c>
      <c r="B13" s="25" t="n">
        <f aca="false">B5+B10/7</f>
        <v>14.8571428571429</v>
      </c>
      <c r="C13" s="21" t="str">
        <f aca="false">IF(B13&gt;24,"Over 24 hrs/day — not possible. Lower one.","within a 24-hour day")</f>
        <v>within a 24-hour day</v>
      </c>
    </row>
    <row r="14" customFormat="false" ht="15" hidden="false" customHeight="false" outlineLevel="0" collapsed="false">
      <c r="A14" s="6" t="s">
        <v>35</v>
      </c>
    </row>
    <row r="15" customFormat="false" ht="15" hidden="false" customHeight="false" outlineLevel="0" collapsed="false">
      <c r="A15" s="19" t="s">
        <v>36</v>
      </c>
      <c r="B15" s="22" t="n">
        <v>0</v>
      </c>
    </row>
    <row r="16" customFormat="false" ht="15" hidden="false" customHeight="false" outlineLevel="0" collapsed="false">
      <c r="A16" s="19" t="s">
        <v>37</v>
      </c>
      <c r="B16" s="22" t="n">
        <v>5800</v>
      </c>
    </row>
    <row r="17" customFormat="false" ht="15" hidden="false" customHeight="false" outlineLevel="0" collapsed="false">
      <c r="A17" s="19" t="s">
        <v>38</v>
      </c>
      <c r="B17" s="22" t="n">
        <v>2300</v>
      </c>
    </row>
    <row r="18" customFormat="false" ht="15" hidden="false" customHeight="false" outlineLevel="0" collapsed="false">
      <c r="A18" s="19" t="s">
        <v>39</v>
      </c>
      <c r="B18" s="22" t="n">
        <v>3800</v>
      </c>
    </row>
    <row r="19" customFormat="false" ht="15" hidden="false" customHeight="false" outlineLevel="0" collapsed="false">
      <c r="A19" s="19" t="s">
        <v>40</v>
      </c>
      <c r="B19" s="22" t="n">
        <v>3300</v>
      </c>
    </row>
    <row r="20" customFormat="false" ht="15" hidden="false" customHeight="false" outlineLevel="0" collapsed="false">
      <c r="A20" s="19" t="s">
        <v>41</v>
      </c>
      <c r="B20" s="24" t="n">
        <f aca="false">SUM(B15:B19)</f>
        <v>15200</v>
      </c>
    </row>
    <row r="21" customFormat="false" ht="15" hidden="false" customHeight="false" outlineLevel="0" collapsed="false">
      <c r="A21" s="6" t="s">
        <v>42</v>
      </c>
    </row>
    <row r="22" customFormat="false" ht="15" hidden="false" customHeight="false" outlineLevel="0" collapsed="false">
      <c r="A22" s="19" t="s">
        <v>43</v>
      </c>
      <c r="B22" s="22" t="n">
        <v>0</v>
      </c>
      <c r="C22" s="21" t="s">
        <v>44</v>
      </c>
    </row>
    <row r="23" customFormat="false" ht="15" hidden="false" customHeight="false" outlineLevel="0" collapsed="false">
      <c r="A23" s="19" t="s">
        <v>45</v>
      </c>
      <c r="B23" s="22" t="n">
        <v>0</v>
      </c>
      <c r="C23" s="21" t="s">
        <v>46</v>
      </c>
    </row>
    <row r="24" customFormat="false" ht="15" hidden="false" customHeight="false" outlineLevel="0" collapsed="false">
      <c r="A24" s="19" t="s">
        <v>47</v>
      </c>
      <c r="B24" s="22" t="n">
        <v>2500</v>
      </c>
      <c r="C24" s="21" t="s">
        <v>48</v>
      </c>
    </row>
    <row r="25" customFormat="false" ht="15" hidden="false" customHeight="false" outlineLevel="0" collapsed="false">
      <c r="A25" s="19" t="s">
        <v>49</v>
      </c>
      <c r="B25" s="24" t="n">
        <f aca="false">SUM(B22:B24)</f>
        <v>2500</v>
      </c>
    </row>
    <row r="27" customFormat="false" ht="15" hidden="false" customHeight="false" outlineLevel="0" collapsed="false">
      <c r="A27" s="9" t="s">
        <v>71</v>
      </c>
      <c r="B27" s="26" t="n">
        <f aca="false">B8+B12+B20+B25</f>
        <v>210960</v>
      </c>
    </row>
    <row r="29" customFormat="false" ht="19.5" hidden="false" customHeight="true" outlineLevel="0" collapsed="false">
      <c r="A29" s="18" t="s">
        <v>51</v>
      </c>
      <c r="B29" s="18"/>
      <c r="C29" s="18"/>
    </row>
    <row r="30" customFormat="false" ht="15" hidden="false" customHeight="false" outlineLevel="0" collapsed="false">
      <c r="A30" s="19" t="s">
        <v>52</v>
      </c>
      <c r="B30" s="22" t="n">
        <v>7300</v>
      </c>
      <c r="C30" s="21" t="s">
        <v>53</v>
      </c>
    </row>
    <row r="31" customFormat="false" ht="15" hidden="false" customHeight="false" outlineLevel="0" collapsed="false">
      <c r="A31" s="19" t="s">
        <v>54</v>
      </c>
      <c r="B31" s="23" t="n">
        <v>12</v>
      </c>
    </row>
    <row r="32" customFormat="false" ht="15" hidden="false" customHeight="false" outlineLevel="0" collapsed="false">
      <c r="A32" s="19" t="s">
        <v>55</v>
      </c>
      <c r="B32" s="24" t="n">
        <f aca="false">B30*B31</f>
        <v>87600</v>
      </c>
    </row>
    <row r="33" customFormat="false" ht="15" hidden="false" customHeight="false" outlineLevel="0" collapsed="false">
      <c r="A33" s="19" t="s">
        <v>56</v>
      </c>
      <c r="B33" s="22" t="n">
        <v>6000</v>
      </c>
      <c r="C33" s="21" t="s">
        <v>57</v>
      </c>
    </row>
    <row r="34" customFormat="false" ht="15" hidden="false" customHeight="false" outlineLevel="0" collapsed="false">
      <c r="A34" s="6" t="s">
        <v>42</v>
      </c>
    </row>
    <row r="35" customFormat="false" ht="15" hidden="false" customHeight="false" outlineLevel="0" collapsed="false">
      <c r="A35" s="19" t="s">
        <v>58</v>
      </c>
      <c r="B35" s="22" t="n">
        <v>0</v>
      </c>
    </row>
    <row r="36" customFormat="false" ht="15" hidden="false" customHeight="false" outlineLevel="0" collapsed="false">
      <c r="A36" s="19" t="s">
        <v>59</v>
      </c>
      <c r="B36" s="22" t="n">
        <v>0</v>
      </c>
    </row>
    <row r="37" customFormat="false" ht="15" hidden="false" customHeight="false" outlineLevel="0" collapsed="false">
      <c r="A37" s="19" t="s">
        <v>49</v>
      </c>
      <c r="B37" s="24" t="n">
        <f aca="false">SUM(B35:B36)</f>
        <v>0</v>
      </c>
    </row>
    <row r="38" customFormat="false" ht="15" hidden="false" customHeight="false" outlineLevel="0" collapsed="false">
      <c r="A38" s="19" t="s">
        <v>60</v>
      </c>
      <c r="B38" s="23" t="n">
        <v>0</v>
      </c>
      <c r="C38" s="21" t="s">
        <v>61</v>
      </c>
    </row>
    <row r="39" customFormat="false" ht="15" hidden="false" customHeight="false" outlineLevel="0" collapsed="false">
      <c r="A39" s="19" t="s">
        <v>62</v>
      </c>
      <c r="B39" s="24" t="n">
        <f aca="false">B38*30*52</f>
        <v>0</v>
      </c>
    </row>
    <row r="41" customFormat="false" ht="15" hidden="false" customHeight="false" outlineLevel="0" collapsed="false">
      <c r="A41" s="9" t="s">
        <v>72</v>
      </c>
      <c r="B41" s="26" t="n">
        <f aca="false">B32+B33+B37+B39</f>
        <v>93600</v>
      </c>
    </row>
  </sheetData>
  <mergeCells count="4">
    <mergeCell ref="A1:C1"/>
    <mergeCell ref="A2:C2"/>
    <mergeCell ref="A3:C3"/>
    <mergeCell ref="A29: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2"/>
    <col collapsed="false" customWidth="true" hidden="false" outlineLevel="0" max="2" min="2" style="0" width="16"/>
    <col collapsed="false" customWidth="true" hidden="false" outlineLevel="0" max="3" min="3" style="0" width="34"/>
  </cols>
  <sheetData>
    <row r="1" customFormat="false" ht="30" hidden="false" customHeight="true" outlineLevel="0" collapsed="false">
      <c r="A1" s="17" t="s">
        <v>73</v>
      </c>
      <c r="B1" s="17"/>
      <c r="C1" s="17"/>
    </row>
    <row r="2" customFormat="false" ht="15" hidden="false" customHeight="false" outlineLevel="0" collapsed="false">
      <c r="A2" s="13" t="s">
        <v>19</v>
      </c>
      <c r="B2" s="13"/>
      <c r="C2" s="13"/>
    </row>
    <row r="3" customFormat="false" ht="19.5" hidden="false" customHeight="true" outlineLevel="0" collapsed="false">
      <c r="A3" s="18" t="s">
        <v>20</v>
      </c>
      <c r="B3" s="18"/>
      <c r="C3" s="18"/>
    </row>
    <row r="4" customFormat="false" ht="15" hidden="false" customHeight="false" outlineLevel="0" collapsed="false">
      <c r="A4" s="6" t="s">
        <v>21</v>
      </c>
    </row>
    <row r="5" customFormat="false" ht="15" hidden="false" customHeight="false" outlineLevel="0" collapsed="false">
      <c r="A5" s="19" t="s">
        <v>22</v>
      </c>
      <c r="B5" s="20" t="n">
        <v>16</v>
      </c>
      <c r="C5" s="21" t="s">
        <v>23</v>
      </c>
    </row>
    <row r="6" customFormat="false" ht="15" hidden="false" customHeight="false" outlineLevel="0" collapsed="false">
      <c r="A6" s="19" t="s">
        <v>24</v>
      </c>
      <c r="B6" s="22" t="n">
        <v>38</v>
      </c>
      <c r="C6" s="21" t="s">
        <v>25</v>
      </c>
    </row>
    <row r="7" customFormat="false" ht="15" hidden="false" customHeight="false" outlineLevel="0" collapsed="false">
      <c r="A7" s="19" t="s">
        <v>26</v>
      </c>
      <c r="B7" s="23" t="n">
        <v>365</v>
      </c>
    </row>
    <row r="8" customFormat="false" ht="15" hidden="false" customHeight="false" outlineLevel="0" collapsed="false">
      <c r="A8" s="19" t="s">
        <v>27</v>
      </c>
      <c r="B8" s="24" t="n">
        <f aca="false">B5*B6*B7</f>
        <v>221920</v>
      </c>
    </row>
    <row r="9" customFormat="false" ht="15" hidden="false" customHeight="false" outlineLevel="0" collapsed="false">
      <c r="A9" s="6" t="s">
        <v>28</v>
      </c>
    </row>
    <row r="10" customFormat="false" ht="15" hidden="false" customHeight="false" outlineLevel="0" collapsed="false">
      <c r="A10" s="19" t="s">
        <v>29</v>
      </c>
      <c r="B10" s="23" t="n">
        <v>20</v>
      </c>
      <c r="C10" s="21" t="s">
        <v>30</v>
      </c>
    </row>
    <row r="11" customFormat="false" ht="15" hidden="false" customHeight="false" outlineLevel="0" collapsed="false">
      <c r="A11" s="19" t="s">
        <v>31</v>
      </c>
      <c r="B11" s="22" t="n">
        <v>30</v>
      </c>
      <c r="C11" s="21" t="s">
        <v>32</v>
      </c>
    </row>
    <row r="12" customFormat="false" ht="15" hidden="false" customHeight="false" outlineLevel="0" collapsed="false">
      <c r="A12" s="19" t="s">
        <v>33</v>
      </c>
      <c r="B12" s="24" t="n">
        <f aca="false">B10*B11*52</f>
        <v>31200</v>
      </c>
    </row>
    <row r="13" customFormat="false" ht="15" hidden="false" customHeight="false" outlineLevel="0" collapsed="false">
      <c r="A13" s="19" t="s">
        <v>34</v>
      </c>
      <c r="B13" s="25" t="n">
        <f aca="false">B5+B10/7</f>
        <v>18.8571428571429</v>
      </c>
      <c r="C13" s="21" t="str">
        <f aca="false">IF(B13&gt;24,"Over 24 hrs/day — not possible. Lower one.","within a 24-hour day")</f>
        <v>within a 24-hour day</v>
      </c>
    </row>
    <row r="14" customFormat="false" ht="15" hidden="false" customHeight="false" outlineLevel="0" collapsed="false">
      <c r="A14" s="6" t="s">
        <v>35</v>
      </c>
    </row>
    <row r="15" customFormat="false" ht="15" hidden="false" customHeight="false" outlineLevel="0" collapsed="false">
      <c r="A15" s="19" t="s">
        <v>36</v>
      </c>
      <c r="B15" s="22" t="n">
        <v>0</v>
      </c>
    </row>
    <row r="16" customFormat="false" ht="15" hidden="false" customHeight="false" outlineLevel="0" collapsed="false">
      <c r="A16" s="19" t="s">
        <v>37</v>
      </c>
      <c r="B16" s="22" t="n">
        <v>5900</v>
      </c>
    </row>
    <row r="17" customFormat="false" ht="15" hidden="false" customHeight="false" outlineLevel="0" collapsed="false">
      <c r="A17" s="19" t="s">
        <v>38</v>
      </c>
      <c r="B17" s="22" t="n">
        <v>2400</v>
      </c>
    </row>
    <row r="18" customFormat="false" ht="15" hidden="false" customHeight="false" outlineLevel="0" collapsed="false">
      <c r="A18" s="19" t="s">
        <v>39</v>
      </c>
      <c r="B18" s="22" t="n">
        <v>3900</v>
      </c>
    </row>
    <row r="19" customFormat="false" ht="15" hidden="false" customHeight="false" outlineLevel="0" collapsed="false">
      <c r="A19" s="19" t="s">
        <v>40</v>
      </c>
      <c r="B19" s="22" t="n">
        <v>3400</v>
      </c>
    </row>
    <row r="20" customFormat="false" ht="15" hidden="false" customHeight="false" outlineLevel="0" collapsed="false">
      <c r="A20" s="19" t="s">
        <v>41</v>
      </c>
      <c r="B20" s="24" t="n">
        <f aca="false">SUM(B15:B19)</f>
        <v>15600</v>
      </c>
    </row>
    <row r="21" customFormat="false" ht="15" hidden="false" customHeight="false" outlineLevel="0" collapsed="false">
      <c r="A21" s="6" t="s">
        <v>42</v>
      </c>
    </row>
    <row r="22" customFormat="false" ht="15" hidden="false" customHeight="false" outlineLevel="0" collapsed="false">
      <c r="A22" s="19" t="s">
        <v>43</v>
      </c>
      <c r="B22" s="22" t="n">
        <v>0</v>
      </c>
      <c r="C22" s="21" t="s">
        <v>44</v>
      </c>
    </row>
    <row r="23" customFormat="false" ht="15" hidden="false" customHeight="false" outlineLevel="0" collapsed="false">
      <c r="A23" s="19" t="s">
        <v>45</v>
      </c>
      <c r="B23" s="22" t="n">
        <v>0</v>
      </c>
      <c r="C23" s="21" t="s">
        <v>46</v>
      </c>
    </row>
    <row r="24" customFormat="false" ht="15" hidden="false" customHeight="false" outlineLevel="0" collapsed="false">
      <c r="A24" s="19" t="s">
        <v>47</v>
      </c>
      <c r="B24" s="22" t="n">
        <v>4000</v>
      </c>
      <c r="C24" s="21" t="s">
        <v>48</v>
      </c>
    </row>
    <row r="25" customFormat="false" ht="15" hidden="false" customHeight="false" outlineLevel="0" collapsed="false">
      <c r="A25" s="19" t="s">
        <v>49</v>
      </c>
      <c r="B25" s="24" t="n">
        <f aca="false">SUM(B22:B24)</f>
        <v>4000</v>
      </c>
    </row>
    <row r="27" customFormat="false" ht="15" hidden="false" customHeight="false" outlineLevel="0" collapsed="false">
      <c r="A27" s="9" t="s">
        <v>74</v>
      </c>
      <c r="B27" s="26" t="n">
        <f aca="false">B8+B12+B20+B25</f>
        <v>272720</v>
      </c>
    </row>
    <row r="29" customFormat="false" ht="19.5" hidden="false" customHeight="true" outlineLevel="0" collapsed="false">
      <c r="A29" s="18" t="s">
        <v>51</v>
      </c>
      <c r="B29" s="18"/>
      <c r="C29" s="18"/>
    </row>
    <row r="30" customFormat="false" ht="15" hidden="false" customHeight="false" outlineLevel="0" collapsed="false">
      <c r="A30" s="19" t="s">
        <v>52</v>
      </c>
      <c r="B30" s="22" t="n">
        <v>8000</v>
      </c>
      <c r="C30" s="21" t="s">
        <v>53</v>
      </c>
    </row>
    <row r="31" customFormat="false" ht="15" hidden="false" customHeight="false" outlineLevel="0" collapsed="false">
      <c r="A31" s="19" t="s">
        <v>54</v>
      </c>
      <c r="B31" s="23" t="n">
        <v>12</v>
      </c>
    </row>
    <row r="32" customFormat="false" ht="15" hidden="false" customHeight="false" outlineLevel="0" collapsed="false">
      <c r="A32" s="19" t="s">
        <v>55</v>
      </c>
      <c r="B32" s="24" t="n">
        <f aca="false">B30*B31</f>
        <v>96000</v>
      </c>
    </row>
    <row r="33" customFormat="false" ht="15" hidden="false" customHeight="false" outlineLevel="0" collapsed="false">
      <c r="A33" s="19" t="s">
        <v>56</v>
      </c>
      <c r="B33" s="22" t="n">
        <v>12000</v>
      </c>
      <c r="C33" s="21" t="s">
        <v>57</v>
      </c>
    </row>
    <row r="34" customFormat="false" ht="15" hidden="false" customHeight="false" outlineLevel="0" collapsed="false">
      <c r="A34" s="6" t="s">
        <v>42</v>
      </c>
    </row>
    <row r="35" customFormat="false" ht="15" hidden="false" customHeight="false" outlineLevel="0" collapsed="false">
      <c r="A35" s="19" t="s">
        <v>58</v>
      </c>
      <c r="B35" s="22" t="n">
        <v>0</v>
      </c>
    </row>
    <row r="36" customFormat="false" ht="15" hidden="false" customHeight="false" outlineLevel="0" collapsed="false">
      <c r="A36" s="19" t="s">
        <v>59</v>
      </c>
      <c r="B36" s="22" t="n">
        <v>0</v>
      </c>
    </row>
    <row r="37" customFormat="false" ht="15" hidden="false" customHeight="false" outlineLevel="0" collapsed="false">
      <c r="A37" s="19" t="s">
        <v>49</v>
      </c>
      <c r="B37" s="24" t="n">
        <f aca="false">SUM(B35:B36)</f>
        <v>0</v>
      </c>
    </row>
    <row r="38" customFormat="false" ht="15" hidden="false" customHeight="false" outlineLevel="0" collapsed="false">
      <c r="A38" s="19" t="s">
        <v>60</v>
      </c>
      <c r="B38" s="23" t="n">
        <v>0</v>
      </c>
      <c r="C38" s="21" t="s">
        <v>61</v>
      </c>
    </row>
    <row r="39" customFormat="false" ht="15" hidden="false" customHeight="false" outlineLevel="0" collapsed="false">
      <c r="A39" s="19" t="s">
        <v>62</v>
      </c>
      <c r="B39" s="24" t="n">
        <f aca="false">B38*30*52</f>
        <v>0</v>
      </c>
    </row>
    <row r="41" customFormat="false" ht="15" hidden="false" customHeight="false" outlineLevel="0" collapsed="false">
      <c r="A41" s="9" t="s">
        <v>75</v>
      </c>
      <c r="B41" s="26" t="n">
        <f aca="false">B32+B33+B37+B39</f>
        <v>108000</v>
      </c>
    </row>
  </sheetData>
  <mergeCells count="4">
    <mergeCell ref="A1:C1"/>
    <mergeCell ref="A2:C2"/>
    <mergeCell ref="A3:C3"/>
    <mergeCell ref="A29: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2026-06-16T02:49:13Z</dcterms:created>
  <dc:creator>openpyxl</dc:creator>
  <dc:description/>
  <dc:language>en-US</dc:language>
  <cp:lastModifiedBy/>
  <dcterms:modified xsi:type="dcterms:W3CDTF">2026-06-16T02:49:17Z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